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125" activeTab="0"/>
  </bookViews>
  <sheets>
    <sheet name="表" sheetId="1" r:id="rId1"/>
  </sheets>
  <definedNames>
    <definedName name="_xlnm.Print_Titles" localSheetId="0">'表'!$2:$2</definedName>
    <definedName name="_xlnm._FilterDatabase" localSheetId="0" hidden="1">'表'!$A$2:$F$129</definedName>
  </definedNames>
  <calcPr fullCalcOnLoad="1"/>
</workbook>
</file>

<file path=xl/sharedStrings.xml><?xml version="1.0" encoding="utf-8"?>
<sst xmlns="http://schemas.openxmlformats.org/spreadsheetml/2006/main" count="134" uniqueCount="10">
  <si>
    <t>三亚市纪检监察系统2023年面向全省公开选调工作人员资格初审合格并入围笔试人员名单</t>
  </si>
  <si>
    <t>序号</t>
  </si>
  <si>
    <t>报考号</t>
  </si>
  <si>
    <t>报考岗位</t>
  </si>
  <si>
    <t>姓名</t>
  </si>
  <si>
    <t>性别</t>
  </si>
  <si>
    <t>备注</t>
  </si>
  <si>
    <t>0101-一级主任科员及以下1</t>
  </si>
  <si>
    <t>0102-一级主任科员及以下2</t>
  </si>
  <si>
    <t>0103-一级科员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</si>
</sst>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selection activeCell="A1" sqref="A1:F1"/>
    </sheetView>
  </sheetViews>
  <sheetFormatPr defaultColWidth="9.00390625" defaultRowHeight="34.5" customHeight="1"/>
  <cols>
    <col min="1" max="1" width="7.140625" style="2" customWidth="1"/>
    <col min="2" max="3" width="27.00390625" style="2" customWidth="1"/>
    <col min="4" max="4" width="13.140625" style="2" customWidth="1"/>
    <col min="5" max="5" width="8.7109375" style="2" customWidth="1"/>
    <col min="6" max="6" width="10.00390625" style="2" customWidth="1"/>
    <col min="7" max="16384" width="9.00390625" style="2" customWidth="1"/>
  </cols>
  <sheetData>
    <row r="1" spans="1:6" s="1" customFormat="1" ht="60" customHeight="1">
      <c r="A1" s="3" t="s">
        <v>0</v>
      </c>
      <c r="B1" s="3"/>
      <c r="C1" s="3"/>
      <c r="D1" s="3"/>
      <c r="E1" s="3"/>
      <c r="F1" s="3"/>
    </row>
    <row r="2" spans="1:6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</row>
    <row r="3" spans="1:6" ht="34.5" customHeight="1">
      <c r="A3" s="5">
        <v>1</v>
      </c>
      <c r="B3" s="5" t="str">
        <f>"48582023051509462952437"</f>
        <v>48582023051509462952437</v>
      </c>
      <c r="C3" s="5" t="s">
        <v>7</v>
      </c>
      <c r="D3" s="5" t="str">
        <f>"庞德志"</f>
        <v>庞德志</v>
      </c>
      <c r="E3" s="5" t="str">
        <f>"男"</f>
        <v>男</v>
      </c>
      <c r="F3" s="5"/>
    </row>
    <row r="4" spans="1:6" ht="34.5" customHeight="1">
      <c r="A4" s="5">
        <v>2</v>
      </c>
      <c r="B4" s="5" t="str">
        <f>"48582023051509490352439"</f>
        <v>48582023051509490352439</v>
      </c>
      <c r="C4" s="5" t="s">
        <v>7</v>
      </c>
      <c r="D4" s="5" t="str">
        <f>"宋子龙"</f>
        <v>宋子龙</v>
      </c>
      <c r="E4" s="5" t="str">
        <f>"男"</f>
        <v>男</v>
      </c>
      <c r="F4" s="5"/>
    </row>
    <row r="5" spans="1:6" ht="34.5" customHeight="1">
      <c r="A5" s="5">
        <v>3</v>
      </c>
      <c r="B5" s="5" t="str">
        <f>"48582023051518074552463"</f>
        <v>48582023051518074552463</v>
      </c>
      <c r="C5" s="5" t="s">
        <v>7</v>
      </c>
      <c r="D5" s="5" t="str">
        <f>"刘泽发"</f>
        <v>刘泽发</v>
      </c>
      <c r="E5" s="5" t="str">
        <f>"男"</f>
        <v>男</v>
      </c>
      <c r="F5" s="5"/>
    </row>
    <row r="6" spans="1:6" ht="34.5" customHeight="1">
      <c r="A6" s="5">
        <v>4</v>
      </c>
      <c r="B6" s="5" t="str">
        <f>"48582023051518502652468"</f>
        <v>48582023051518502652468</v>
      </c>
      <c r="C6" s="5" t="s">
        <v>7</v>
      </c>
      <c r="D6" s="5" t="str">
        <f>"蔡小妹"</f>
        <v>蔡小妹</v>
      </c>
      <c r="E6" s="5" t="str">
        <f>"女"</f>
        <v>女</v>
      </c>
      <c r="F6" s="5"/>
    </row>
    <row r="7" spans="1:6" ht="34.5" customHeight="1">
      <c r="A7" s="5">
        <v>5</v>
      </c>
      <c r="B7" s="5" t="str">
        <f>"48582023051601294652474"</f>
        <v>48582023051601294652474</v>
      </c>
      <c r="C7" s="5" t="s">
        <v>7</v>
      </c>
      <c r="D7" s="5" t="str">
        <f>"赵猛"</f>
        <v>赵猛</v>
      </c>
      <c r="E7" s="5" t="str">
        <f aca="true" t="shared" si="0" ref="E7:E14">"男"</f>
        <v>男</v>
      </c>
      <c r="F7" s="5"/>
    </row>
    <row r="8" spans="1:6" ht="34.5" customHeight="1">
      <c r="A8" s="5">
        <v>6</v>
      </c>
      <c r="B8" s="5" t="str">
        <f>"48582023051612082352486"</f>
        <v>48582023051612082352486</v>
      </c>
      <c r="C8" s="5" t="s">
        <v>7</v>
      </c>
      <c r="D8" s="5" t="str">
        <f>"韩宗兴"</f>
        <v>韩宗兴</v>
      </c>
      <c r="E8" s="5" t="str">
        <f t="shared" si="0"/>
        <v>男</v>
      </c>
      <c r="F8" s="5"/>
    </row>
    <row r="9" spans="1:6" ht="34.5" customHeight="1">
      <c r="A9" s="5">
        <v>7</v>
      </c>
      <c r="B9" s="5" t="str">
        <f>"48582023051516543252459"</f>
        <v>48582023051516543252459</v>
      </c>
      <c r="C9" s="5" t="s">
        <v>7</v>
      </c>
      <c r="D9" s="5" t="str">
        <f>"罗华洲"</f>
        <v>罗华洲</v>
      </c>
      <c r="E9" s="5" t="str">
        <f t="shared" si="0"/>
        <v>男</v>
      </c>
      <c r="F9" s="5"/>
    </row>
    <row r="10" spans="1:6" ht="34.5" customHeight="1">
      <c r="A10" s="5">
        <v>8</v>
      </c>
      <c r="B10" s="5" t="str">
        <f>"48582023051619355452496"</f>
        <v>48582023051619355452496</v>
      </c>
      <c r="C10" s="5" t="s">
        <v>7</v>
      </c>
      <c r="D10" s="5" t="str">
        <f>"代林林"</f>
        <v>代林林</v>
      </c>
      <c r="E10" s="5" t="str">
        <f t="shared" si="0"/>
        <v>男</v>
      </c>
      <c r="F10" s="5"/>
    </row>
    <row r="11" spans="1:6" ht="34.5" customHeight="1">
      <c r="A11" s="5">
        <v>9</v>
      </c>
      <c r="B11" s="5" t="str">
        <f>"48582023051609511852481"</f>
        <v>48582023051609511852481</v>
      </c>
      <c r="C11" s="5" t="s">
        <v>7</v>
      </c>
      <c r="D11" s="5" t="str">
        <f>"艾欣"</f>
        <v>艾欣</v>
      </c>
      <c r="E11" s="5" t="str">
        <f t="shared" si="0"/>
        <v>男</v>
      </c>
      <c r="F11" s="5"/>
    </row>
    <row r="12" spans="1:6" ht="34.5" customHeight="1">
      <c r="A12" s="5">
        <v>10</v>
      </c>
      <c r="B12" s="5" t="str">
        <f>"48582023051509104852430"</f>
        <v>48582023051509104852430</v>
      </c>
      <c r="C12" s="5" t="s">
        <v>7</v>
      </c>
      <c r="D12" s="5" t="str">
        <f>"詹水平"</f>
        <v>詹水平</v>
      </c>
      <c r="E12" s="5" t="str">
        <f t="shared" si="0"/>
        <v>男</v>
      </c>
      <c r="F12" s="5"/>
    </row>
    <row r="13" spans="1:6" ht="34.5" customHeight="1">
      <c r="A13" s="5">
        <v>11</v>
      </c>
      <c r="B13" s="5" t="str">
        <f>"48582023051609500252480"</f>
        <v>48582023051609500252480</v>
      </c>
      <c r="C13" s="5" t="s">
        <v>7</v>
      </c>
      <c r="D13" s="5" t="str">
        <f>"黎政"</f>
        <v>黎政</v>
      </c>
      <c r="E13" s="5" t="str">
        <f t="shared" si="0"/>
        <v>男</v>
      </c>
      <c r="F13" s="5"/>
    </row>
    <row r="14" spans="1:6" ht="34.5" customHeight="1">
      <c r="A14" s="5">
        <v>12</v>
      </c>
      <c r="B14" s="5" t="str">
        <f>"48582023051614403252488"</f>
        <v>48582023051614403252488</v>
      </c>
      <c r="C14" s="5" t="s">
        <v>7</v>
      </c>
      <c r="D14" s="5" t="str">
        <f>"吴毓吉"</f>
        <v>吴毓吉</v>
      </c>
      <c r="E14" s="5" t="str">
        <f t="shared" si="0"/>
        <v>男</v>
      </c>
      <c r="F14" s="5"/>
    </row>
    <row r="15" spans="1:6" ht="34.5" customHeight="1">
      <c r="A15" s="5">
        <v>13</v>
      </c>
      <c r="B15" s="5" t="str">
        <f>"48582023051713152752506"</f>
        <v>48582023051713152752506</v>
      </c>
      <c r="C15" s="5" t="s">
        <v>7</v>
      </c>
      <c r="D15" s="5" t="str">
        <f>"麦钰敏"</f>
        <v>麦钰敏</v>
      </c>
      <c r="E15" s="5" t="str">
        <f>"女"</f>
        <v>女</v>
      </c>
      <c r="F15" s="5"/>
    </row>
    <row r="16" spans="1:6" ht="34.5" customHeight="1">
      <c r="A16" s="5">
        <v>14</v>
      </c>
      <c r="B16" s="5" t="str">
        <f>"48582023051514415552454"</f>
        <v>48582023051514415552454</v>
      </c>
      <c r="C16" s="5" t="s">
        <v>7</v>
      </c>
      <c r="D16" s="5" t="str">
        <f>"贾志伟"</f>
        <v>贾志伟</v>
      </c>
      <c r="E16" s="5" t="str">
        <f>"男"</f>
        <v>男</v>
      </c>
      <c r="F16" s="5"/>
    </row>
    <row r="17" spans="1:6" ht="34.5" customHeight="1">
      <c r="A17" s="5">
        <v>15</v>
      </c>
      <c r="B17" s="5" t="str">
        <f>"48582023051509131152432"</f>
        <v>48582023051509131152432</v>
      </c>
      <c r="C17" s="5" t="s">
        <v>7</v>
      </c>
      <c r="D17" s="5" t="str">
        <f>"王乐琼"</f>
        <v>王乐琼</v>
      </c>
      <c r="E17" s="5" t="str">
        <f>"女"</f>
        <v>女</v>
      </c>
      <c r="F17" s="5"/>
    </row>
    <row r="18" spans="1:6" ht="34.5" customHeight="1">
      <c r="A18" s="5">
        <v>16</v>
      </c>
      <c r="B18" s="5" t="str">
        <f>"48582023051812423852521"</f>
        <v>48582023051812423852521</v>
      </c>
      <c r="C18" s="5" t="s">
        <v>7</v>
      </c>
      <c r="D18" s="5" t="str">
        <f>"许瑞"</f>
        <v>许瑞</v>
      </c>
      <c r="E18" s="5" t="str">
        <f>"男"</f>
        <v>男</v>
      </c>
      <c r="F18" s="5"/>
    </row>
    <row r="19" spans="1:6" ht="34.5" customHeight="1">
      <c r="A19" s="5">
        <v>17</v>
      </c>
      <c r="B19" s="5" t="str">
        <f>"48582023051608315652476"</f>
        <v>48582023051608315652476</v>
      </c>
      <c r="C19" s="5" t="s">
        <v>7</v>
      </c>
      <c r="D19" s="5" t="str">
        <f>"陈万倩"</f>
        <v>陈万倩</v>
      </c>
      <c r="E19" s="5" t="str">
        <f>"女"</f>
        <v>女</v>
      </c>
      <c r="F19" s="5"/>
    </row>
    <row r="20" spans="1:6" ht="34.5" customHeight="1">
      <c r="A20" s="5">
        <v>18</v>
      </c>
      <c r="B20" s="5" t="str">
        <f>"48582023051816554352528"</f>
        <v>48582023051816554352528</v>
      </c>
      <c r="C20" s="5" t="s">
        <v>7</v>
      </c>
      <c r="D20" s="5" t="str">
        <f>"肖志信"</f>
        <v>肖志信</v>
      </c>
      <c r="E20" s="5" t="str">
        <f>"男"</f>
        <v>男</v>
      </c>
      <c r="F20" s="5"/>
    </row>
    <row r="21" spans="1:6" ht="34.5" customHeight="1">
      <c r="A21" s="5">
        <v>19</v>
      </c>
      <c r="B21" s="5" t="str">
        <f>"48582023051818095652529"</f>
        <v>48582023051818095652529</v>
      </c>
      <c r="C21" s="5" t="s">
        <v>7</v>
      </c>
      <c r="D21" s="5" t="str">
        <f>"陈祚锵"</f>
        <v>陈祚锵</v>
      </c>
      <c r="E21" s="5" t="str">
        <f>"男"</f>
        <v>男</v>
      </c>
      <c r="F21" s="5"/>
    </row>
    <row r="22" spans="1:6" ht="34.5" customHeight="1">
      <c r="A22" s="5">
        <v>20</v>
      </c>
      <c r="B22" s="5" t="str">
        <f>"48582023051819255352532"</f>
        <v>48582023051819255352532</v>
      </c>
      <c r="C22" s="5" t="s">
        <v>7</v>
      </c>
      <c r="D22" s="5" t="str">
        <f>"贺宏伟"</f>
        <v>贺宏伟</v>
      </c>
      <c r="E22" s="5" t="str">
        <f>"男"</f>
        <v>男</v>
      </c>
      <c r="F22" s="5"/>
    </row>
    <row r="23" spans="1:6" ht="34.5" customHeight="1">
      <c r="A23" s="5">
        <v>21</v>
      </c>
      <c r="B23" s="5" t="str">
        <f>"48582023051812514652522"</f>
        <v>48582023051812514652522</v>
      </c>
      <c r="C23" s="5" t="s">
        <v>7</v>
      </c>
      <c r="D23" s="5" t="str">
        <f>"覃巍"</f>
        <v>覃巍</v>
      </c>
      <c r="E23" s="5" t="str">
        <f>"男"</f>
        <v>男</v>
      </c>
      <c r="F23" s="5"/>
    </row>
    <row r="24" spans="1:6" ht="34.5" customHeight="1">
      <c r="A24" s="5">
        <v>22</v>
      </c>
      <c r="B24" s="5" t="str">
        <f>"48582023051908370552536"</f>
        <v>48582023051908370552536</v>
      </c>
      <c r="C24" s="5" t="s">
        <v>7</v>
      </c>
      <c r="D24" s="5" t="str">
        <f>"孟春尉"</f>
        <v>孟春尉</v>
      </c>
      <c r="E24" s="5" t="str">
        <f>"男"</f>
        <v>男</v>
      </c>
      <c r="F24" s="5"/>
    </row>
    <row r="25" spans="1:6" ht="34.5" customHeight="1">
      <c r="A25" s="5">
        <v>23</v>
      </c>
      <c r="B25" s="5" t="str">
        <f>"48582023051616243552492"</f>
        <v>48582023051616243552492</v>
      </c>
      <c r="C25" s="5" t="s">
        <v>7</v>
      </c>
      <c r="D25" s="5" t="str">
        <f>"李玲聪"</f>
        <v>李玲聪</v>
      </c>
      <c r="E25" s="5" t="str">
        <f>"女"</f>
        <v>女</v>
      </c>
      <c r="F25" s="5"/>
    </row>
    <row r="26" spans="1:6" ht="34.5" customHeight="1">
      <c r="A26" s="5">
        <v>24</v>
      </c>
      <c r="B26" s="5" t="str">
        <f>"48582023051721190752514"</f>
        <v>48582023051721190752514</v>
      </c>
      <c r="C26" s="5" t="s">
        <v>7</v>
      </c>
      <c r="D26" s="5" t="str">
        <f>"黎清"</f>
        <v>黎清</v>
      </c>
      <c r="E26" s="5" t="str">
        <f>"男"</f>
        <v>男</v>
      </c>
      <c r="F26" s="5"/>
    </row>
    <row r="27" spans="1:6" ht="34.5" customHeight="1">
      <c r="A27" s="5">
        <v>25</v>
      </c>
      <c r="B27" s="5" t="str">
        <f>"48582023051909205152537"</f>
        <v>48582023051909205152537</v>
      </c>
      <c r="C27" s="5" t="s">
        <v>7</v>
      </c>
      <c r="D27" s="5" t="str">
        <f>"王为"</f>
        <v>王为</v>
      </c>
      <c r="E27" s="5" t="str">
        <f>"男"</f>
        <v>男</v>
      </c>
      <c r="F27" s="5"/>
    </row>
    <row r="28" spans="1:6" ht="34.5" customHeight="1">
      <c r="A28" s="5">
        <v>26</v>
      </c>
      <c r="B28" s="5" t="str">
        <f>"48582023051615451652490"</f>
        <v>48582023051615451652490</v>
      </c>
      <c r="C28" s="5" t="s">
        <v>7</v>
      </c>
      <c r="D28" s="5" t="str">
        <f>"高希晗"</f>
        <v>高希晗</v>
      </c>
      <c r="E28" s="5" t="str">
        <f>"女"</f>
        <v>女</v>
      </c>
      <c r="F28" s="5"/>
    </row>
    <row r="29" spans="1:6" ht="34.5" customHeight="1">
      <c r="A29" s="5">
        <v>27</v>
      </c>
      <c r="B29" s="5" t="str">
        <f>"48582023051520505352470"</f>
        <v>48582023051520505352470</v>
      </c>
      <c r="C29" s="5" t="s">
        <v>7</v>
      </c>
      <c r="D29" s="5" t="str">
        <f>"李旨"</f>
        <v>李旨</v>
      </c>
      <c r="E29" s="5" t="str">
        <f>"男"</f>
        <v>男</v>
      </c>
      <c r="F29" s="5"/>
    </row>
    <row r="30" spans="1:6" ht="34.5" customHeight="1">
      <c r="A30" s="5">
        <v>28</v>
      </c>
      <c r="B30" s="5" t="str">
        <f>"48582023051914485052549"</f>
        <v>48582023051914485052549</v>
      </c>
      <c r="C30" s="5" t="s">
        <v>7</v>
      </c>
      <c r="D30" s="5" t="str">
        <f>"丁笑颐"</f>
        <v>丁笑颐</v>
      </c>
      <c r="E30" s="5" t="str">
        <f>"女"</f>
        <v>女</v>
      </c>
      <c r="F30" s="5"/>
    </row>
    <row r="31" spans="1:6" ht="34.5" customHeight="1">
      <c r="A31" s="5">
        <v>29</v>
      </c>
      <c r="B31" s="5" t="str">
        <f>"48582023051509400652435"</f>
        <v>48582023051509400652435</v>
      </c>
      <c r="C31" s="5" t="s">
        <v>7</v>
      </c>
      <c r="D31" s="5" t="str">
        <f>"郑旭坚"</f>
        <v>郑旭坚</v>
      </c>
      <c r="E31" s="5" t="str">
        <f aca="true" t="shared" si="1" ref="E31:E36">"男"</f>
        <v>男</v>
      </c>
      <c r="F31" s="5"/>
    </row>
    <row r="32" spans="1:6" ht="34.5" customHeight="1">
      <c r="A32" s="5">
        <v>30</v>
      </c>
      <c r="B32" s="5" t="str">
        <f>"48582023051916022552551"</f>
        <v>48582023051916022552551</v>
      </c>
      <c r="C32" s="5" t="s">
        <v>7</v>
      </c>
      <c r="D32" s="5" t="str">
        <f>"聂鹏"</f>
        <v>聂鹏</v>
      </c>
      <c r="E32" s="5" t="str">
        <f t="shared" si="1"/>
        <v>男</v>
      </c>
      <c r="F32" s="5"/>
    </row>
    <row r="33" spans="1:6" ht="34.5" customHeight="1">
      <c r="A33" s="5">
        <v>31</v>
      </c>
      <c r="B33" s="5" t="str">
        <f>"48582023051510241652443"</f>
        <v>48582023051510241652443</v>
      </c>
      <c r="C33" s="5" t="s">
        <v>7</v>
      </c>
      <c r="D33" s="5" t="str">
        <f>"关淇"</f>
        <v>关淇</v>
      </c>
      <c r="E33" s="5" t="str">
        <f t="shared" si="1"/>
        <v>男</v>
      </c>
      <c r="F33" s="5"/>
    </row>
    <row r="34" spans="1:6" ht="34.5" customHeight="1">
      <c r="A34" s="5">
        <v>32</v>
      </c>
      <c r="B34" s="5" t="str">
        <f>"48582023051916332452553"</f>
        <v>48582023051916332452553</v>
      </c>
      <c r="C34" s="5" t="s">
        <v>7</v>
      </c>
      <c r="D34" s="5" t="str">
        <f>"符精通"</f>
        <v>符精通</v>
      </c>
      <c r="E34" s="5" t="str">
        <f t="shared" si="1"/>
        <v>男</v>
      </c>
      <c r="F34" s="5"/>
    </row>
    <row r="35" spans="1:6" ht="34.5" customHeight="1">
      <c r="A35" s="5">
        <v>33</v>
      </c>
      <c r="B35" s="5" t="str">
        <f>"48582023051517255152461"</f>
        <v>48582023051517255152461</v>
      </c>
      <c r="C35" s="5" t="s">
        <v>7</v>
      </c>
      <c r="D35" s="5" t="str">
        <f>"黄泽科"</f>
        <v>黄泽科</v>
      </c>
      <c r="E35" s="5" t="str">
        <f t="shared" si="1"/>
        <v>男</v>
      </c>
      <c r="F35" s="5"/>
    </row>
    <row r="36" spans="1:6" ht="34.5" customHeight="1">
      <c r="A36" s="5">
        <v>34</v>
      </c>
      <c r="B36" s="5" t="str">
        <f>"48582023051607282352475"</f>
        <v>48582023051607282352475</v>
      </c>
      <c r="C36" s="5" t="s">
        <v>7</v>
      </c>
      <c r="D36" s="5" t="str">
        <f>"黎霖"</f>
        <v>黎霖</v>
      </c>
      <c r="E36" s="5" t="str">
        <f t="shared" si="1"/>
        <v>男</v>
      </c>
      <c r="F36" s="5"/>
    </row>
    <row r="37" spans="1:6" ht="34.5" customHeight="1">
      <c r="A37" s="5">
        <v>35</v>
      </c>
      <c r="B37" s="5" t="str">
        <f>"48582023051922361752558"</f>
        <v>48582023051922361752558</v>
      </c>
      <c r="C37" s="5" t="s">
        <v>7</v>
      </c>
      <c r="D37" s="5" t="str">
        <f>"舒璟"</f>
        <v>舒璟</v>
      </c>
      <c r="E37" s="5" t="str">
        <f>"女"</f>
        <v>女</v>
      </c>
      <c r="F37" s="5"/>
    </row>
    <row r="38" spans="1:6" ht="34.5" customHeight="1">
      <c r="A38" s="5">
        <v>36</v>
      </c>
      <c r="B38" s="5" t="str">
        <f>"48582023052009334152562"</f>
        <v>48582023052009334152562</v>
      </c>
      <c r="C38" s="5" t="s">
        <v>7</v>
      </c>
      <c r="D38" s="5" t="str">
        <f>"石磊"</f>
        <v>石磊</v>
      </c>
      <c r="E38" s="5" t="str">
        <f aca="true" t="shared" si="2" ref="E38:E45">"男"</f>
        <v>男</v>
      </c>
      <c r="F38" s="5"/>
    </row>
    <row r="39" spans="1:6" ht="34.5" customHeight="1">
      <c r="A39" s="5">
        <v>37</v>
      </c>
      <c r="B39" s="5" t="str">
        <f>"48582023052009202552561"</f>
        <v>48582023052009202552561</v>
      </c>
      <c r="C39" s="5" t="s">
        <v>7</v>
      </c>
      <c r="D39" s="5" t="str">
        <f>"周少强"</f>
        <v>周少强</v>
      </c>
      <c r="E39" s="5" t="str">
        <f t="shared" si="2"/>
        <v>男</v>
      </c>
      <c r="F39" s="5"/>
    </row>
    <row r="40" spans="1:6" ht="34.5" customHeight="1">
      <c r="A40" s="5">
        <v>38</v>
      </c>
      <c r="B40" s="5" t="str">
        <f>"48582023052011012052565"</f>
        <v>48582023052011012052565</v>
      </c>
      <c r="C40" s="5" t="s">
        <v>7</v>
      </c>
      <c r="D40" s="5" t="str">
        <f>"代喆"</f>
        <v>代喆</v>
      </c>
      <c r="E40" s="5" t="str">
        <f t="shared" si="2"/>
        <v>男</v>
      </c>
      <c r="F40" s="5"/>
    </row>
    <row r="41" spans="1:6" ht="34.5" customHeight="1">
      <c r="A41" s="5">
        <v>39</v>
      </c>
      <c r="B41" s="5" t="str">
        <f>"48582023051912053452543"</f>
        <v>48582023051912053452543</v>
      </c>
      <c r="C41" s="5" t="s">
        <v>7</v>
      </c>
      <c r="D41" s="5" t="str">
        <f>"王景良"</f>
        <v>王景良</v>
      </c>
      <c r="E41" s="5" t="str">
        <f t="shared" si="2"/>
        <v>男</v>
      </c>
      <c r="F41" s="5"/>
    </row>
    <row r="42" spans="1:6" ht="34.5" customHeight="1">
      <c r="A42" s="5">
        <v>40</v>
      </c>
      <c r="B42" s="5" t="str">
        <f>"48582023052017065152567"</f>
        <v>48582023052017065152567</v>
      </c>
      <c r="C42" s="5" t="s">
        <v>7</v>
      </c>
      <c r="D42" s="5" t="str">
        <f>"陈健"</f>
        <v>陈健</v>
      </c>
      <c r="E42" s="5" t="str">
        <f t="shared" si="2"/>
        <v>男</v>
      </c>
      <c r="F42" s="5"/>
    </row>
    <row r="43" spans="1:6" ht="34.5" customHeight="1">
      <c r="A43" s="5">
        <v>41</v>
      </c>
      <c r="B43" s="5" t="str">
        <f>"48582023052112441052570"</f>
        <v>48582023052112441052570</v>
      </c>
      <c r="C43" s="5" t="s">
        <v>7</v>
      </c>
      <c r="D43" s="5" t="str">
        <f>"李冕"</f>
        <v>李冕</v>
      </c>
      <c r="E43" s="5" t="str">
        <f t="shared" si="2"/>
        <v>男</v>
      </c>
      <c r="F43" s="5"/>
    </row>
    <row r="44" spans="1:6" ht="34.5" customHeight="1">
      <c r="A44" s="5">
        <v>42</v>
      </c>
      <c r="B44" s="5" t="str">
        <f>"48582023051618580052495"</f>
        <v>48582023051618580052495</v>
      </c>
      <c r="C44" s="5" t="s">
        <v>7</v>
      </c>
      <c r="D44" s="5" t="str">
        <f>"谭瑞楠"</f>
        <v>谭瑞楠</v>
      </c>
      <c r="E44" s="5" t="str">
        <f t="shared" si="2"/>
        <v>男</v>
      </c>
      <c r="F44" s="5"/>
    </row>
    <row r="45" spans="1:6" ht="34.5" customHeight="1">
      <c r="A45" s="5">
        <v>43</v>
      </c>
      <c r="B45" s="5" t="str">
        <f>"48582023052122255152576"</f>
        <v>48582023052122255152576</v>
      </c>
      <c r="C45" s="5" t="s">
        <v>7</v>
      </c>
      <c r="D45" s="5" t="str">
        <f>"陈奇"</f>
        <v>陈奇</v>
      </c>
      <c r="E45" s="5" t="str">
        <f t="shared" si="2"/>
        <v>男</v>
      </c>
      <c r="F45" s="5"/>
    </row>
    <row r="46" spans="1:6" ht="34.5" customHeight="1">
      <c r="A46" s="5">
        <v>44</v>
      </c>
      <c r="B46" s="5" t="str">
        <f>"48582023051710592752504"</f>
        <v>48582023051710592752504</v>
      </c>
      <c r="C46" s="5" t="s">
        <v>7</v>
      </c>
      <c r="D46" s="5" t="str">
        <f>"于珊"</f>
        <v>于珊</v>
      </c>
      <c r="E46" s="5" t="str">
        <f>"女"</f>
        <v>女</v>
      </c>
      <c r="F46" s="5"/>
    </row>
    <row r="47" spans="1:6" ht="34.5" customHeight="1">
      <c r="A47" s="5">
        <v>45</v>
      </c>
      <c r="B47" s="5" t="str">
        <f>"48582023051911014152541"</f>
        <v>48582023051911014152541</v>
      </c>
      <c r="C47" s="5" t="s">
        <v>7</v>
      </c>
      <c r="D47" s="5" t="str">
        <f>"吴杰章"</f>
        <v>吴杰章</v>
      </c>
      <c r="E47" s="5" t="str">
        <f>"男"</f>
        <v>男</v>
      </c>
      <c r="F47" s="5"/>
    </row>
    <row r="48" spans="1:6" ht="34.5" customHeight="1">
      <c r="A48" s="5">
        <v>46</v>
      </c>
      <c r="B48" s="5" t="str">
        <f>"48582023051610251052482"</f>
        <v>48582023051610251052482</v>
      </c>
      <c r="C48" s="5" t="s">
        <v>7</v>
      </c>
      <c r="D48" s="5" t="str">
        <f>"邹逸"</f>
        <v>邹逸</v>
      </c>
      <c r="E48" s="5" t="str">
        <f>"女"</f>
        <v>女</v>
      </c>
      <c r="F48" s="5"/>
    </row>
    <row r="49" spans="1:6" ht="34.5" customHeight="1">
      <c r="A49" s="5">
        <v>47</v>
      </c>
      <c r="B49" s="5" t="str">
        <f>"48582023052116450652572"</f>
        <v>48582023052116450652572</v>
      </c>
      <c r="C49" s="5" t="s">
        <v>7</v>
      </c>
      <c r="D49" s="5" t="str">
        <f>"王毅峰"</f>
        <v>王毅峰</v>
      </c>
      <c r="E49" s="5" t="str">
        <f>"男"</f>
        <v>男</v>
      </c>
      <c r="F49" s="5"/>
    </row>
    <row r="50" spans="1:6" ht="34.5" customHeight="1">
      <c r="A50" s="5">
        <v>48</v>
      </c>
      <c r="B50" s="5" t="str">
        <f>"48582023052211303552581"</f>
        <v>48582023052211303552581</v>
      </c>
      <c r="C50" s="5" t="s">
        <v>7</v>
      </c>
      <c r="D50" s="5" t="str">
        <f>"徐盼"</f>
        <v>徐盼</v>
      </c>
      <c r="E50" s="5" t="str">
        <f>"男"</f>
        <v>男</v>
      </c>
      <c r="F50" s="5"/>
    </row>
    <row r="51" spans="1:6" ht="34.5" customHeight="1">
      <c r="A51" s="5">
        <v>49</v>
      </c>
      <c r="B51" s="5" t="str">
        <f>"48582023052212431052584"</f>
        <v>48582023052212431052584</v>
      </c>
      <c r="C51" s="5" t="s">
        <v>7</v>
      </c>
      <c r="D51" s="5" t="str">
        <f>"魏圆圆"</f>
        <v>魏圆圆</v>
      </c>
      <c r="E51" s="5" t="str">
        <f>"男"</f>
        <v>男</v>
      </c>
      <c r="F51" s="5"/>
    </row>
    <row r="52" spans="1:6" ht="34.5" customHeight="1">
      <c r="A52" s="5">
        <v>50</v>
      </c>
      <c r="B52" s="5" t="str">
        <f>"48582023052209181552578"</f>
        <v>48582023052209181552578</v>
      </c>
      <c r="C52" s="5" t="s">
        <v>7</v>
      </c>
      <c r="D52" s="5" t="str">
        <f>"易济时"</f>
        <v>易济时</v>
      </c>
      <c r="E52" s="5" t="str">
        <f>"男"</f>
        <v>男</v>
      </c>
      <c r="F52" s="5"/>
    </row>
    <row r="53" spans="1:6" ht="34.5" customHeight="1">
      <c r="A53" s="5">
        <v>51</v>
      </c>
      <c r="B53" s="5" t="str">
        <f>"48582023052210263052579"</f>
        <v>48582023052210263052579</v>
      </c>
      <c r="C53" s="5" t="s">
        <v>7</v>
      </c>
      <c r="D53" s="5" t="str">
        <f>"吉才倩"</f>
        <v>吉才倩</v>
      </c>
      <c r="E53" s="5" t="str">
        <f>"女"</f>
        <v>女</v>
      </c>
      <c r="F53" s="5"/>
    </row>
    <row r="54" spans="1:6" ht="34.5" customHeight="1">
      <c r="A54" s="5">
        <v>52</v>
      </c>
      <c r="B54" s="5" t="str">
        <f>"48582023051716535952511"</f>
        <v>48582023051716535952511</v>
      </c>
      <c r="C54" s="5" t="s">
        <v>7</v>
      </c>
      <c r="D54" s="5" t="str">
        <f>"陈旭海"</f>
        <v>陈旭海</v>
      </c>
      <c r="E54" s="5" t="str">
        <f aca="true" t="shared" si="3" ref="E54:E61">"男"</f>
        <v>男</v>
      </c>
      <c r="F54" s="5"/>
    </row>
    <row r="55" spans="1:6" ht="34.5" customHeight="1">
      <c r="A55" s="5">
        <v>53</v>
      </c>
      <c r="B55" s="5" t="str">
        <f>"48582023052210295352580"</f>
        <v>48582023052210295352580</v>
      </c>
      <c r="C55" s="5" t="s">
        <v>7</v>
      </c>
      <c r="D55" s="5" t="str">
        <f>"宋增生"</f>
        <v>宋增生</v>
      </c>
      <c r="E55" s="5" t="str">
        <f t="shared" si="3"/>
        <v>男</v>
      </c>
      <c r="F55" s="5"/>
    </row>
    <row r="56" spans="1:6" ht="34.5" customHeight="1">
      <c r="A56" s="5">
        <v>54</v>
      </c>
      <c r="B56" s="5" t="str">
        <f>"48582023051708223352501"</f>
        <v>48582023051708223352501</v>
      </c>
      <c r="C56" s="5" t="s">
        <v>7</v>
      </c>
      <c r="D56" s="5" t="str">
        <f>"王秋晨"</f>
        <v>王秋晨</v>
      </c>
      <c r="E56" s="5" t="str">
        <f t="shared" si="3"/>
        <v>男</v>
      </c>
      <c r="F56" s="5"/>
    </row>
    <row r="57" spans="1:6" ht="34.5" customHeight="1">
      <c r="A57" s="5">
        <v>55</v>
      </c>
      <c r="B57" s="5" t="str">
        <f>"48582023052212311452583"</f>
        <v>48582023052212311452583</v>
      </c>
      <c r="C57" s="5" t="s">
        <v>7</v>
      </c>
      <c r="D57" s="5" t="str">
        <f>"林政"</f>
        <v>林政</v>
      </c>
      <c r="E57" s="5" t="str">
        <f t="shared" si="3"/>
        <v>男</v>
      </c>
      <c r="F57" s="5"/>
    </row>
    <row r="58" spans="1:6" ht="34.5" customHeight="1">
      <c r="A58" s="5">
        <v>56</v>
      </c>
      <c r="B58" s="5" t="str">
        <f>"48582023052217034652591"</f>
        <v>48582023052217034652591</v>
      </c>
      <c r="C58" s="5" t="s">
        <v>7</v>
      </c>
      <c r="D58" s="5" t="str">
        <f>"王世虎"</f>
        <v>王世虎</v>
      </c>
      <c r="E58" s="5" t="str">
        <f t="shared" si="3"/>
        <v>男</v>
      </c>
      <c r="F58" s="5"/>
    </row>
    <row r="59" spans="1:6" ht="34.5" customHeight="1">
      <c r="A59" s="5">
        <v>57</v>
      </c>
      <c r="B59" s="5" t="str">
        <f>"48582023052217183752592"</f>
        <v>48582023052217183752592</v>
      </c>
      <c r="C59" s="5" t="s">
        <v>7</v>
      </c>
      <c r="D59" s="5" t="str">
        <f>"许坤海"</f>
        <v>许坤海</v>
      </c>
      <c r="E59" s="5" t="str">
        <f t="shared" si="3"/>
        <v>男</v>
      </c>
      <c r="F59" s="5"/>
    </row>
    <row r="60" spans="1:6" ht="34.5" customHeight="1">
      <c r="A60" s="5">
        <v>58</v>
      </c>
      <c r="B60" s="5" t="str">
        <f>"48582023052217483352593"</f>
        <v>48582023052217483352593</v>
      </c>
      <c r="C60" s="5" t="s">
        <v>7</v>
      </c>
      <c r="D60" s="5" t="str">
        <f>"黄喜珍"</f>
        <v>黄喜珍</v>
      </c>
      <c r="E60" s="5" t="str">
        <f t="shared" si="3"/>
        <v>男</v>
      </c>
      <c r="F60" s="5"/>
    </row>
    <row r="61" spans="1:6" ht="34.5" customHeight="1">
      <c r="A61" s="5">
        <v>59</v>
      </c>
      <c r="B61" s="5" t="str">
        <f>"48582023052217534152594"</f>
        <v>48582023052217534152594</v>
      </c>
      <c r="C61" s="5" t="s">
        <v>7</v>
      </c>
      <c r="D61" s="5" t="str">
        <f>"崔亚飞"</f>
        <v>崔亚飞</v>
      </c>
      <c r="E61" s="5" t="str">
        <f t="shared" si="3"/>
        <v>男</v>
      </c>
      <c r="F61" s="5"/>
    </row>
    <row r="62" spans="1:6" ht="34.5" customHeight="1">
      <c r="A62" s="5">
        <v>60</v>
      </c>
      <c r="B62" s="5" t="str">
        <f>"48582023052216214152589"</f>
        <v>48582023052216214152589</v>
      </c>
      <c r="C62" s="5" t="s">
        <v>7</v>
      </c>
      <c r="D62" s="5" t="str">
        <f>"文金君"</f>
        <v>文金君</v>
      </c>
      <c r="E62" s="5" t="str">
        <f>"女"</f>
        <v>女</v>
      </c>
      <c r="F62" s="5"/>
    </row>
    <row r="63" spans="1:6" ht="34.5" customHeight="1">
      <c r="A63" s="5">
        <v>61</v>
      </c>
      <c r="B63" s="5" t="str">
        <f>"48582023051820594352533"</f>
        <v>48582023051820594352533</v>
      </c>
      <c r="C63" s="5" t="s">
        <v>7</v>
      </c>
      <c r="D63" s="5" t="str">
        <f>"杜勋"</f>
        <v>杜勋</v>
      </c>
      <c r="E63" s="5" t="str">
        <f>"男"</f>
        <v>男</v>
      </c>
      <c r="F63" s="5"/>
    </row>
    <row r="64" spans="1:6" ht="34.5" customHeight="1">
      <c r="A64" s="5">
        <v>62</v>
      </c>
      <c r="B64" s="5" t="str">
        <f>"48582023052218545652597"</f>
        <v>48582023052218545652597</v>
      </c>
      <c r="C64" s="5" t="s">
        <v>7</v>
      </c>
      <c r="D64" s="5" t="str">
        <f>"岳辉"</f>
        <v>岳辉</v>
      </c>
      <c r="E64" s="5" t="str">
        <f>"男"</f>
        <v>男</v>
      </c>
      <c r="F64" s="5"/>
    </row>
    <row r="65" spans="1:6" ht="34.5" customHeight="1">
      <c r="A65" s="5">
        <v>63</v>
      </c>
      <c r="B65" s="5" t="str">
        <f>"48582023052220553852601"</f>
        <v>48582023052220553852601</v>
      </c>
      <c r="C65" s="5" t="s">
        <v>7</v>
      </c>
      <c r="D65" s="5" t="str">
        <f>"周伟"</f>
        <v>周伟</v>
      </c>
      <c r="E65" s="5" t="str">
        <f>"男"</f>
        <v>男</v>
      </c>
      <c r="F65" s="5"/>
    </row>
    <row r="66" spans="1:6" ht="34.5" customHeight="1">
      <c r="A66" s="5">
        <v>64</v>
      </c>
      <c r="B66" s="5" t="str">
        <f>"48582023052221032152603"</f>
        <v>48582023052221032152603</v>
      </c>
      <c r="C66" s="5" t="s">
        <v>7</v>
      </c>
      <c r="D66" s="5" t="str">
        <f>"黎帅"</f>
        <v>黎帅</v>
      </c>
      <c r="E66" s="5" t="str">
        <f>"男"</f>
        <v>男</v>
      </c>
      <c r="F66" s="5"/>
    </row>
    <row r="67" spans="1:6" ht="34.5" customHeight="1">
      <c r="A67" s="5">
        <v>65</v>
      </c>
      <c r="B67" s="5" t="str">
        <f>"48582023052220594152602"</f>
        <v>48582023052220594152602</v>
      </c>
      <c r="C67" s="5" t="s">
        <v>7</v>
      </c>
      <c r="D67" s="5" t="str">
        <f>"王甜凭"</f>
        <v>王甜凭</v>
      </c>
      <c r="E67" s="5" t="str">
        <f>"女"</f>
        <v>女</v>
      </c>
      <c r="F67" s="5"/>
    </row>
    <row r="68" spans="1:6" ht="34.5" customHeight="1">
      <c r="A68" s="5">
        <v>66</v>
      </c>
      <c r="B68" s="5" t="str">
        <f>"48582023051509383352434"</f>
        <v>48582023051509383352434</v>
      </c>
      <c r="C68" s="5" t="s">
        <v>7</v>
      </c>
      <c r="D68" s="5" t="str">
        <f>"樊帆"</f>
        <v>樊帆</v>
      </c>
      <c r="E68" s="5" t="str">
        <f aca="true" t="shared" si="4" ref="E68:E76">"男"</f>
        <v>男</v>
      </c>
      <c r="F68" s="5"/>
    </row>
    <row r="69" spans="1:6" ht="34.5" customHeight="1">
      <c r="A69" s="5">
        <v>67</v>
      </c>
      <c r="B69" s="5" t="str">
        <f>"48582023051811174752519"</f>
        <v>48582023051811174752519</v>
      </c>
      <c r="C69" s="5" t="s">
        <v>7</v>
      </c>
      <c r="D69" s="5" t="str">
        <f>"龙正海"</f>
        <v>龙正海</v>
      </c>
      <c r="E69" s="5" t="str">
        <f t="shared" si="4"/>
        <v>男</v>
      </c>
      <c r="F69" s="5"/>
    </row>
    <row r="70" spans="1:6" ht="34.5" customHeight="1">
      <c r="A70" s="5">
        <v>68</v>
      </c>
      <c r="B70" s="5" t="str">
        <f>"48582023052310541152613"</f>
        <v>48582023052310541152613</v>
      </c>
      <c r="C70" s="5" t="s">
        <v>7</v>
      </c>
      <c r="D70" s="5" t="str">
        <f>"黎先凯"</f>
        <v>黎先凯</v>
      </c>
      <c r="E70" s="5" t="str">
        <f t="shared" si="4"/>
        <v>男</v>
      </c>
      <c r="F70" s="5"/>
    </row>
    <row r="71" spans="1:6" ht="34.5" customHeight="1">
      <c r="A71" s="5">
        <v>69</v>
      </c>
      <c r="B71" s="5" t="str">
        <f>"48582023052219142752598"</f>
        <v>48582023052219142752598</v>
      </c>
      <c r="C71" s="5" t="s">
        <v>7</v>
      </c>
      <c r="D71" s="5" t="str">
        <f>"王镇驰"</f>
        <v>王镇驰</v>
      </c>
      <c r="E71" s="5" t="str">
        <f t="shared" si="4"/>
        <v>男</v>
      </c>
      <c r="F71" s="5"/>
    </row>
    <row r="72" spans="1:6" ht="34.5" customHeight="1">
      <c r="A72" s="5">
        <v>70</v>
      </c>
      <c r="B72" s="5" t="str">
        <f>"48582023052115364052571"</f>
        <v>48582023052115364052571</v>
      </c>
      <c r="C72" s="5" t="s">
        <v>7</v>
      </c>
      <c r="D72" s="5" t="str">
        <f>"关心民"</f>
        <v>关心民</v>
      </c>
      <c r="E72" s="5" t="str">
        <f t="shared" si="4"/>
        <v>男</v>
      </c>
      <c r="F72" s="5"/>
    </row>
    <row r="73" spans="1:6" ht="34.5" customHeight="1">
      <c r="A73" s="5">
        <v>71</v>
      </c>
      <c r="B73" s="5" t="str">
        <f>"48582023051513043052453"</f>
        <v>48582023051513043052453</v>
      </c>
      <c r="C73" s="5" t="s">
        <v>7</v>
      </c>
      <c r="D73" s="5" t="str">
        <f>"闫宏伟"</f>
        <v>闫宏伟</v>
      </c>
      <c r="E73" s="5" t="str">
        <f t="shared" si="4"/>
        <v>男</v>
      </c>
      <c r="F73" s="5"/>
    </row>
    <row r="74" spans="1:6" ht="34.5" customHeight="1">
      <c r="A74" s="5">
        <v>72</v>
      </c>
      <c r="B74" s="5" t="str">
        <f>"48582023052310212252609"</f>
        <v>48582023052310212252609</v>
      </c>
      <c r="C74" s="5" t="s">
        <v>7</v>
      </c>
      <c r="D74" s="5" t="str">
        <f>"朱运春"</f>
        <v>朱运春</v>
      </c>
      <c r="E74" s="5" t="str">
        <f t="shared" si="4"/>
        <v>男</v>
      </c>
      <c r="F74" s="5"/>
    </row>
    <row r="75" spans="1:6" ht="34.5" customHeight="1">
      <c r="A75" s="5">
        <v>73</v>
      </c>
      <c r="B75" s="5" t="str">
        <f>"48582023052315363952618"</f>
        <v>48582023052315363952618</v>
      </c>
      <c r="C75" s="5" t="s">
        <v>7</v>
      </c>
      <c r="D75" s="5" t="str">
        <f>"吴嘉瑞"</f>
        <v>吴嘉瑞</v>
      </c>
      <c r="E75" s="5" t="str">
        <f t="shared" si="4"/>
        <v>男</v>
      </c>
      <c r="F75" s="5"/>
    </row>
    <row r="76" spans="1:6" ht="34.5" customHeight="1">
      <c r="A76" s="5">
        <v>74</v>
      </c>
      <c r="B76" s="5" t="str">
        <f>"48582023052315425852619"</f>
        <v>48582023052315425852619</v>
      </c>
      <c r="C76" s="5" t="s">
        <v>7</v>
      </c>
      <c r="D76" s="5" t="str">
        <f>"李大山"</f>
        <v>李大山</v>
      </c>
      <c r="E76" s="5" t="str">
        <f t="shared" si="4"/>
        <v>男</v>
      </c>
      <c r="F76" s="5"/>
    </row>
    <row r="77" spans="1:6" ht="34.5" customHeight="1">
      <c r="A77" s="5">
        <v>75</v>
      </c>
      <c r="B77" s="5" t="str">
        <f>"48582023051509463352438"</f>
        <v>48582023051509463352438</v>
      </c>
      <c r="C77" s="5" t="s">
        <v>8</v>
      </c>
      <c r="D77" s="5" t="str">
        <f>"林昕"</f>
        <v>林昕</v>
      </c>
      <c r="E77" s="5" t="str">
        <f>"女"</f>
        <v>女</v>
      </c>
      <c r="F77" s="5"/>
    </row>
    <row r="78" spans="1:6" ht="34.5" customHeight="1">
      <c r="A78" s="5">
        <v>76</v>
      </c>
      <c r="B78" s="5" t="str">
        <f>"48582023051516174552456"</f>
        <v>48582023051516174552456</v>
      </c>
      <c r="C78" s="5" t="s">
        <v>8</v>
      </c>
      <c r="D78" s="5" t="str">
        <f>"赵铭铭"</f>
        <v>赵铭铭</v>
      </c>
      <c r="E78" s="5" t="str">
        <f>"女"</f>
        <v>女</v>
      </c>
      <c r="F78" s="5"/>
    </row>
    <row r="79" spans="1:6" ht="34.5" customHeight="1">
      <c r="A79" s="5">
        <v>77</v>
      </c>
      <c r="B79" s="5" t="str">
        <f>"48582023051518222252465"</f>
        <v>48582023051518222252465</v>
      </c>
      <c r="C79" s="5" t="s">
        <v>8</v>
      </c>
      <c r="D79" s="5" t="str">
        <f>"罗铃涛"</f>
        <v>罗铃涛</v>
      </c>
      <c r="E79" s="5" t="str">
        <f>"男"</f>
        <v>男</v>
      </c>
      <c r="F79" s="5"/>
    </row>
    <row r="80" spans="1:6" ht="34.5" customHeight="1">
      <c r="A80" s="5">
        <v>78</v>
      </c>
      <c r="B80" s="5" t="str">
        <f>"48582023051616281752493"</f>
        <v>48582023051616281752493</v>
      </c>
      <c r="C80" s="5" t="s">
        <v>8</v>
      </c>
      <c r="D80" s="5" t="str">
        <f>"王承魁"</f>
        <v>王承魁</v>
      </c>
      <c r="E80" s="5" t="str">
        <f>"男"</f>
        <v>男</v>
      </c>
      <c r="F80" s="5"/>
    </row>
    <row r="81" spans="1:6" ht="34.5" customHeight="1">
      <c r="A81" s="5">
        <v>79</v>
      </c>
      <c r="B81" s="5" t="str">
        <f>"48582023051521003952471"</f>
        <v>48582023051521003952471</v>
      </c>
      <c r="C81" s="5" t="s">
        <v>8</v>
      </c>
      <c r="D81" s="5" t="str">
        <f>"张垒"</f>
        <v>张垒</v>
      </c>
      <c r="E81" s="5" t="str">
        <f>"男"</f>
        <v>男</v>
      </c>
      <c r="F81" s="5"/>
    </row>
    <row r="82" spans="1:6" ht="34.5" customHeight="1">
      <c r="A82" s="5">
        <v>80</v>
      </c>
      <c r="B82" s="5" t="str">
        <f>"48582023051511462052449"</f>
        <v>48582023051511462052449</v>
      </c>
      <c r="C82" s="5" t="s">
        <v>8</v>
      </c>
      <c r="D82" s="5" t="str">
        <f>"王晶"</f>
        <v>王晶</v>
      </c>
      <c r="E82" s="5" t="str">
        <f>"女"</f>
        <v>女</v>
      </c>
      <c r="F82" s="5"/>
    </row>
    <row r="83" spans="1:6" ht="34.5" customHeight="1">
      <c r="A83" s="5">
        <v>81</v>
      </c>
      <c r="B83" s="5" t="str">
        <f>"48582023051619465452497"</f>
        <v>48582023051619465452497</v>
      </c>
      <c r="C83" s="5" t="s">
        <v>8</v>
      </c>
      <c r="D83" s="5" t="str">
        <f>"王修军"</f>
        <v>王修军</v>
      </c>
      <c r="E83" s="5" t="str">
        <f>"男"</f>
        <v>男</v>
      </c>
      <c r="F83" s="5"/>
    </row>
    <row r="84" spans="1:6" ht="34.5" customHeight="1">
      <c r="A84" s="5">
        <v>82</v>
      </c>
      <c r="B84" s="5" t="str">
        <f>"48582023051511003052447"</f>
        <v>48582023051511003052447</v>
      </c>
      <c r="C84" s="5" t="s">
        <v>8</v>
      </c>
      <c r="D84" s="5" t="str">
        <f>"邓兴俊"</f>
        <v>邓兴俊</v>
      </c>
      <c r="E84" s="5" t="str">
        <f>"男"</f>
        <v>男</v>
      </c>
      <c r="F84" s="5"/>
    </row>
    <row r="85" spans="1:6" ht="34.5" customHeight="1">
      <c r="A85" s="5">
        <v>83</v>
      </c>
      <c r="B85" s="5" t="str">
        <f>"48582023051516264452457"</f>
        <v>48582023051516264452457</v>
      </c>
      <c r="C85" s="5" t="s">
        <v>8</v>
      </c>
      <c r="D85" s="5" t="str">
        <f>"陈言旅"</f>
        <v>陈言旅</v>
      </c>
      <c r="E85" s="5" t="str">
        <f>"男"</f>
        <v>男</v>
      </c>
      <c r="F85" s="5"/>
    </row>
    <row r="86" spans="1:6" ht="34.5" customHeight="1">
      <c r="A86" s="5">
        <v>84</v>
      </c>
      <c r="B86" s="5" t="str">
        <f>"48582023051610490852485"</f>
        <v>48582023051610490852485</v>
      </c>
      <c r="C86" s="5" t="s">
        <v>8</v>
      </c>
      <c r="D86" s="5" t="str">
        <f>"苏娟"</f>
        <v>苏娟</v>
      </c>
      <c r="E86" s="5" t="str">
        <f>"女"</f>
        <v>女</v>
      </c>
      <c r="F86" s="5"/>
    </row>
    <row r="87" spans="1:6" ht="34.5" customHeight="1">
      <c r="A87" s="5">
        <v>85</v>
      </c>
      <c r="B87" s="5" t="str">
        <f>"48582023051809132752518"</f>
        <v>48582023051809132752518</v>
      </c>
      <c r="C87" s="5" t="s">
        <v>8</v>
      </c>
      <c r="D87" s="5" t="str">
        <f>"石兴"</f>
        <v>石兴</v>
      </c>
      <c r="E87" s="5" t="str">
        <f>"男"</f>
        <v>男</v>
      </c>
      <c r="F87" s="5"/>
    </row>
    <row r="88" spans="1:6" ht="34.5" customHeight="1">
      <c r="A88" s="5">
        <v>86</v>
      </c>
      <c r="B88" s="5" t="str">
        <f>"48582023051510335952444"</f>
        <v>48582023051510335952444</v>
      </c>
      <c r="C88" s="5" t="s">
        <v>8</v>
      </c>
      <c r="D88" s="5" t="str">
        <f>"梁姣飞"</f>
        <v>梁姣飞</v>
      </c>
      <c r="E88" s="5" t="str">
        <f>"女"</f>
        <v>女</v>
      </c>
      <c r="F88" s="5"/>
    </row>
    <row r="89" spans="1:6" ht="34.5" customHeight="1">
      <c r="A89" s="5">
        <v>87</v>
      </c>
      <c r="B89" s="5" t="str">
        <f>"48582023051722162652516"</f>
        <v>48582023051722162652516</v>
      </c>
      <c r="C89" s="5" t="s">
        <v>8</v>
      </c>
      <c r="D89" s="5" t="str">
        <f>"张志龙"</f>
        <v>张志龙</v>
      </c>
      <c r="E89" s="5" t="str">
        <f>"男"</f>
        <v>男</v>
      </c>
      <c r="F89" s="5"/>
    </row>
    <row r="90" spans="1:6" ht="34.5" customHeight="1">
      <c r="A90" s="5">
        <v>88</v>
      </c>
      <c r="B90" s="5" t="str">
        <f>"48582023051621445152499"</f>
        <v>48582023051621445152499</v>
      </c>
      <c r="C90" s="5" t="s">
        <v>8</v>
      </c>
      <c r="D90" s="5" t="str">
        <f>"卫丽丽"</f>
        <v>卫丽丽</v>
      </c>
      <c r="E90" s="5" t="str">
        <f>"女"</f>
        <v>女</v>
      </c>
      <c r="F90" s="5"/>
    </row>
    <row r="91" spans="1:6" ht="34.5" customHeight="1">
      <c r="A91" s="5">
        <v>89</v>
      </c>
      <c r="B91" s="5" t="str">
        <f>"48582023051509413352436"</f>
        <v>48582023051509413352436</v>
      </c>
      <c r="C91" s="5" t="s">
        <v>8</v>
      </c>
      <c r="D91" s="5" t="str">
        <f>"杨帆"</f>
        <v>杨帆</v>
      </c>
      <c r="E91" s="5" t="str">
        <f>"男"</f>
        <v>男</v>
      </c>
      <c r="F91" s="5"/>
    </row>
    <row r="92" spans="1:6" ht="34.5" customHeight="1">
      <c r="A92" s="5">
        <v>90</v>
      </c>
      <c r="B92" s="5" t="str">
        <f>"48582023051517273152462"</f>
        <v>48582023051517273152462</v>
      </c>
      <c r="C92" s="5" t="s">
        <v>8</v>
      </c>
      <c r="D92" s="5" t="str">
        <f>"苏英"</f>
        <v>苏英</v>
      </c>
      <c r="E92" s="5" t="str">
        <f>"女"</f>
        <v>女</v>
      </c>
      <c r="F92" s="5"/>
    </row>
    <row r="93" spans="1:6" ht="34.5" customHeight="1">
      <c r="A93" s="5">
        <v>91</v>
      </c>
      <c r="B93" s="5" t="str">
        <f>"48582023051509092452429"</f>
        <v>48582023051509092452429</v>
      </c>
      <c r="C93" s="5" t="s">
        <v>8</v>
      </c>
      <c r="D93" s="5" t="str">
        <f>"武扬扬"</f>
        <v>武扬扬</v>
      </c>
      <c r="E93" s="5" t="str">
        <f>"男"</f>
        <v>男</v>
      </c>
      <c r="F93" s="5"/>
    </row>
    <row r="94" spans="1:6" ht="34.5" customHeight="1">
      <c r="A94" s="5">
        <v>92</v>
      </c>
      <c r="B94" s="5" t="str">
        <f>"48582023051509125952431"</f>
        <v>48582023051509125952431</v>
      </c>
      <c r="C94" s="5" t="s">
        <v>8</v>
      </c>
      <c r="D94" s="5" t="str">
        <f>"苏文芳"</f>
        <v>苏文芳</v>
      </c>
      <c r="E94" s="5" t="str">
        <f>"女"</f>
        <v>女</v>
      </c>
      <c r="F94" s="5"/>
    </row>
    <row r="95" spans="1:6" ht="34.5" customHeight="1">
      <c r="A95" s="5">
        <v>93</v>
      </c>
      <c r="B95" s="5" t="str">
        <f>"48582023051715402052510"</f>
        <v>48582023051715402052510</v>
      </c>
      <c r="C95" s="5" t="s">
        <v>8</v>
      </c>
      <c r="D95" s="5" t="str">
        <f>"李清广"</f>
        <v>李清广</v>
      </c>
      <c r="E95" s="5" t="str">
        <f>"男"</f>
        <v>男</v>
      </c>
      <c r="F95" s="5"/>
    </row>
    <row r="96" spans="1:6" ht="34.5" customHeight="1">
      <c r="A96" s="5">
        <v>94</v>
      </c>
      <c r="B96" s="5" t="str">
        <f>"48582023051911275952542"</f>
        <v>48582023051911275952542</v>
      </c>
      <c r="C96" s="5" t="s">
        <v>8</v>
      </c>
      <c r="D96" s="5" t="str">
        <f>"赵森"</f>
        <v>赵森</v>
      </c>
      <c r="E96" s="5" t="str">
        <f>"男"</f>
        <v>男</v>
      </c>
      <c r="F96" s="5"/>
    </row>
    <row r="97" spans="1:6" ht="34.5" customHeight="1">
      <c r="A97" s="5">
        <v>95</v>
      </c>
      <c r="B97" s="5" t="str">
        <f>"48582023051913341552547"</f>
        <v>48582023051913341552547</v>
      </c>
      <c r="C97" s="5" t="s">
        <v>8</v>
      </c>
      <c r="D97" s="5" t="str">
        <f>"索金菊"</f>
        <v>索金菊</v>
      </c>
      <c r="E97" s="5" t="str">
        <f>"女"</f>
        <v>女</v>
      </c>
      <c r="F97" s="5"/>
    </row>
    <row r="98" spans="1:6" ht="34.5" customHeight="1">
      <c r="A98" s="5">
        <v>96</v>
      </c>
      <c r="B98" s="5" t="str">
        <f>"48582023051914392852548"</f>
        <v>48582023051914392852548</v>
      </c>
      <c r="C98" s="5" t="s">
        <v>8</v>
      </c>
      <c r="D98" s="5" t="str">
        <f>"张捷"</f>
        <v>张捷</v>
      </c>
      <c r="E98" s="5" t="str">
        <f>"女"</f>
        <v>女</v>
      </c>
      <c r="F98" s="5"/>
    </row>
    <row r="99" spans="1:6" ht="34.5" customHeight="1">
      <c r="A99" s="5">
        <v>97</v>
      </c>
      <c r="B99" s="5" t="str">
        <f>"48582023051916475652554"</f>
        <v>48582023051916475652554</v>
      </c>
      <c r="C99" s="5" t="s">
        <v>8</v>
      </c>
      <c r="D99" s="5" t="str">
        <f>"潘俊超"</f>
        <v>潘俊超</v>
      </c>
      <c r="E99" s="5" t="str">
        <f>"男"</f>
        <v>男</v>
      </c>
      <c r="F99" s="5"/>
    </row>
    <row r="100" spans="1:6" ht="34.5" customHeight="1">
      <c r="A100" s="5">
        <v>98</v>
      </c>
      <c r="B100" s="5" t="str">
        <f>"48582023051709143452502"</f>
        <v>48582023051709143452502</v>
      </c>
      <c r="C100" s="5" t="s">
        <v>8</v>
      </c>
      <c r="D100" s="5" t="str">
        <f>"徐涛"</f>
        <v>徐涛</v>
      </c>
      <c r="E100" s="5" t="str">
        <f>"男"</f>
        <v>男</v>
      </c>
      <c r="F100" s="5"/>
    </row>
    <row r="101" spans="1:6" ht="34.5" customHeight="1">
      <c r="A101" s="5">
        <v>99</v>
      </c>
      <c r="B101" s="5" t="str">
        <f>"48582023051919350152555"</f>
        <v>48582023051919350152555</v>
      </c>
      <c r="C101" s="5" t="s">
        <v>8</v>
      </c>
      <c r="D101" s="5" t="str">
        <f>"韩乐"</f>
        <v>韩乐</v>
      </c>
      <c r="E101" s="5" t="str">
        <f>"男"</f>
        <v>男</v>
      </c>
      <c r="F101" s="5"/>
    </row>
    <row r="102" spans="1:6" ht="34.5" customHeight="1">
      <c r="A102" s="5">
        <v>100</v>
      </c>
      <c r="B102" s="5" t="str">
        <f>"48582023051919373552556"</f>
        <v>48582023051919373552556</v>
      </c>
      <c r="C102" s="5" t="s">
        <v>8</v>
      </c>
      <c r="D102" s="5" t="str">
        <f>"张立倩"</f>
        <v>张立倩</v>
      </c>
      <c r="E102" s="5" t="str">
        <f>"女"</f>
        <v>女</v>
      </c>
      <c r="F102" s="5"/>
    </row>
    <row r="103" spans="1:6" ht="34.5" customHeight="1">
      <c r="A103" s="5">
        <v>101</v>
      </c>
      <c r="B103" s="5" t="str">
        <f>"48582023051822312452535"</f>
        <v>48582023051822312452535</v>
      </c>
      <c r="C103" s="5" t="s">
        <v>8</v>
      </c>
      <c r="D103" s="5" t="str">
        <f>"鄢晓霞"</f>
        <v>鄢晓霞</v>
      </c>
      <c r="E103" s="5" t="str">
        <f>"女"</f>
        <v>女</v>
      </c>
      <c r="F103" s="5"/>
    </row>
    <row r="104" spans="1:6" ht="34.5" customHeight="1">
      <c r="A104" s="5">
        <v>102</v>
      </c>
      <c r="B104" s="5" t="str">
        <f>"48582023052000414852560"</f>
        <v>48582023052000414852560</v>
      </c>
      <c r="C104" s="5" t="s">
        <v>8</v>
      </c>
      <c r="D104" s="5" t="str">
        <f>"陈政"</f>
        <v>陈政</v>
      </c>
      <c r="E104" s="5" t="str">
        <f>"男"</f>
        <v>男</v>
      </c>
      <c r="F104" s="5"/>
    </row>
    <row r="105" spans="1:6" ht="34.5" customHeight="1">
      <c r="A105" s="5">
        <v>103</v>
      </c>
      <c r="B105" s="5" t="str">
        <f>"48582023051815354952527"</f>
        <v>48582023051815354952527</v>
      </c>
      <c r="C105" s="5" t="s">
        <v>8</v>
      </c>
      <c r="D105" s="5" t="str">
        <f>"韩志成"</f>
        <v>韩志成</v>
      </c>
      <c r="E105" s="5" t="str">
        <f>"男"</f>
        <v>男</v>
      </c>
      <c r="F105" s="5"/>
    </row>
    <row r="106" spans="1:6" ht="34.5" customHeight="1">
      <c r="A106" s="5">
        <v>104</v>
      </c>
      <c r="B106" s="5" t="str">
        <f>"48582023052010310152564"</f>
        <v>48582023052010310152564</v>
      </c>
      <c r="C106" s="5" t="s">
        <v>8</v>
      </c>
      <c r="D106" s="5" t="str">
        <f>"吉丽"</f>
        <v>吉丽</v>
      </c>
      <c r="E106" s="5" t="str">
        <f>"女"</f>
        <v>女</v>
      </c>
      <c r="F106" s="5"/>
    </row>
    <row r="107" spans="1:6" ht="34.5" customHeight="1">
      <c r="A107" s="5">
        <v>105</v>
      </c>
      <c r="B107" s="5" t="str">
        <f>"48582023051912471952545"</f>
        <v>48582023051912471952545</v>
      </c>
      <c r="C107" s="5" t="s">
        <v>8</v>
      </c>
      <c r="D107" s="5" t="str">
        <f>"全克杰"</f>
        <v>全克杰</v>
      </c>
      <c r="E107" s="5" t="str">
        <f>"男"</f>
        <v>男</v>
      </c>
      <c r="F107" s="5"/>
    </row>
    <row r="108" spans="1:6" ht="34.5" customHeight="1">
      <c r="A108" s="5">
        <v>106</v>
      </c>
      <c r="B108" s="5" t="str">
        <f>"48582023051512273952451"</f>
        <v>48582023051512273952451</v>
      </c>
      <c r="C108" s="5" t="s">
        <v>8</v>
      </c>
      <c r="D108" s="5" t="str">
        <f>"杨凯"</f>
        <v>杨凯</v>
      </c>
      <c r="E108" s="5" t="str">
        <f>"男"</f>
        <v>男</v>
      </c>
      <c r="F108" s="5"/>
    </row>
    <row r="109" spans="1:6" ht="34.5" customHeight="1">
      <c r="A109" s="5">
        <v>107</v>
      </c>
      <c r="B109" s="5" t="str">
        <f>"48582023052121353252574"</f>
        <v>48582023052121353252574</v>
      </c>
      <c r="C109" s="5" t="s">
        <v>8</v>
      </c>
      <c r="D109" s="5" t="str">
        <f>"符刘芳"</f>
        <v>符刘芳</v>
      </c>
      <c r="E109" s="5" t="str">
        <f>"女"</f>
        <v>女</v>
      </c>
      <c r="F109" s="5"/>
    </row>
    <row r="110" spans="1:6" ht="34.5" customHeight="1">
      <c r="A110" s="5">
        <v>108</v>
      </c>
      <c r="B110" s="5" t="str">
        <f>"48582023051510371252445"</f>
        <v>48582023051510371252445</v>
      </c>
      <c r="C110" s="5" t="s">
        <v>8</v>
      </c>
      <c r="D110" s="5" t="str">
        <f>"曹诚诚"</f>
        <v>曹诚诚</v>
      </c>
      <c r="E110" s="5" t="str">
        <f>"女"</f>
        <v>女</v>
      </c>
      <c r="F110" s="5"/>
    </row>
    <row r="111" spans="1:6" ht="34.5" customHeight="1">
      <c r="A111" s="5">
        <v>109</v>
      </c>
      <c r="B111" s="5" t="str">
        <f>"48582023051910582152540"</f>
        <v>48582023051910582152540</v>
      </c>
      <c r="C111" s="5" t="s">
        <v>8</v>
      </c>
      <c r="D111" s="5" t="str">
        <f>"陈泽琼"</f>
        <v>陈泽琼</v>
      </c>
      <c r="E111" s="5" t="str">
        <f>"男"</f>
        <v>男</v>
      </c>
      <c r="F111" s="5"/>
    </row>
    <row r="112" spans="1:6" ht="34.5" customHeight="1">
      <c r="A112" s="5">
        <v>110</v>
      </c>
      <c r="B112" s="5" t="str">
        <f>"48582023051815211352525"</f>
        <v>48582023051815211352525</v>
      </c>
      <c r="C112" s="5" t="s">
        <v>8</v>
      </c>
      <c r="D112" s="5" t="str">
        <f>"杜林真"</f>
        <v>杜林真</v>
      </c>
      <c r="E112" s="5" t="str">
        <f>"女"</f>
        <v>女</v>
      </c>
      <c r="F112" s="5"/>
    </row>
    <row r="113" spans="1:6" ht="34.5" customHeight="1">
      <c r="A113" s="5">
        <v>111</v>
      </c>
      <c r="B113" s="5" t="str">
        <f>"48582023052214111452585"</f>
        <v>48582023052214111452585</v>
      </c>
      <c r="C113" s="5" t="s">
        <v>8</v>
      </c>
      <c r="D113" s="5" t="str">
        <f>"洪艳"</f>
        <v>洪艳</v>
      </c>
      <c r="E113" s="5" t="str">
        <f>"女"</f>
        <v>女</v>
      </c>
      <c r="F113" s="5"/>
    </row>
    <row r="114" spans="1:6" ht="34.5" customHeight="1">
      <c r="A114" s="5">
        <v>112</v>
      </c>
      <c r="B114" s="5" t="str">
        <f>"48582023051910232252539"</f>
        <v>48582023051910232252539</v>
      </c>
      <c r="C114" s="5" t="s">
        <v>8</v>
      </c>
      <c r="D114" s="5" t="str">
        <f>"黄子婕"</f>
        <v>黄子婕</v>
      </c>
      <c r="E114" s="5" t="str">
        <f>"女"</f>
        <v>女</v>
      </c>
      <c r="F114" s="5"/>
    </row>
    <row r="115" spans="1:6" ht="34.5" customHeight="1">
      <c r="A115" s="5">
        <v>113</v>
      </c>
      <c r="B115" s="5" t="str">
        <f>"48582023051610264052483"</f>
        <v>48582023051610264052483</v>
      </c>
      <c r="C115" s="5" t="s">
        <v>8</v>
      </c>
      <c r="D115" s="5" t="str">
        <f>"赵峰"</f>
        <v>赵峰</v>
      </c>
      <c r="E115" s="5" t="str">
        <f aca="true" t="shared" si="5" ref="E115:E124">"男"</f>
        <v>男</v>
      </c>
      <c r="F115" s="5"/>
    </row>
    <row r="116" spans="1:6" ht="34.5" customHeight="1">
      <c r="A116" s="5">
        <v>114</v>
      </c>
      <c r="B116" s="5" t="str">
        <f>"48582023052209121452577"</f>
        <v>48582023052209121452577</v>
      </c>
      <c r="C116" s="5" t="s">
        <v>8</v>
      </c>
      <c r="D116" s="5" t="str">
        <f>"朱盖堂"</f>
        <v>朱盖堂</v>
      </c>
      <c r="E116" s="5" t="str">
        <f t="shared" si="5"/>
        <v>男</v>
      </c>
      <c r="F116" s="5"/>
    </row>
    <row r="117" spans="1:6" ht="34.5" customHeight="1">
      <c r="A117" s="5">
        <v>115</v>
      </c>
      <c r="B117" s="5" t="str">
        <f>"48582023052310391852611"</f>
        <v>48582023052310391852611</v>
      </c>
      <c r="C117" s="5" t="s">
        <v>8</v>
      </c>
      <c r="D117" s="5" t="str">
        <f>"曾元精"</f>
        <v>曾元精</v>
      </c>
      <c r="E117" s="5" t="str">
        <f t="shared" si="5"/>
        <v>男</v>
      </c>
      <c r="F117" s="5"/>
    </row>
    <row r="118" spans="1:6" ht="34.5" customHeight="1">
      <c r="A118" s="5">
        <v>116</v>
      </c>
      <c r="B118" s="5" t="str">
        <f>"48582023051518563952469"</f>
        <v>48582023051518563952469</v>
      </c>
      <c r="C118" s="5" t="s">
        <v>8</v>
      </c>
      <c r="D118" s="5" t="str">
        <f>"黄兴鑫"</f>
        <v>黄兴鑫</v>
      </c>
      <c r="E118" s="5" t="str">
        <f t="shared" si="5"/>
        <v>男</v>
      </c>
      <c r="F118" s="5"/>
    </row>
    <row r="119" spans="1:6" ht="34.5" customHeight="1">
      <c r="A119" s="5">
        <v>117</v>
      </c>
      <c r="B119" s="5" t="str">
        <f>"48582023052314532252615"</f>
        <v>48582023052314532252615</v>
      </c>
      <c r="C119" s="5" t="s">
        <v>8</v>
      </c>
      <c r="D119" s="5" t="str">
        <f>"王直超"</f>
        <v>王直超</v>
      </c>
      <c r="E119" s="5" t="str">
        <f t="shared" si="5"/>
        <v>男</v>
      </c>
      <c r="F119" s="5"/>
    </row>
    <row r="120" spans="1:6" ht="34.5" customHeight="1">
      <c r="A120" s="5">
        <v>118</v>
      </c>
      <c r="B120" s="5" t="str">
        <f>"48582023052315240252617"</f>
        <v>48582023052315240252617</v>
      </c>
      <c r="C120" s="5" t="s">
        <v>8</v>
      </c>
      <c r="D120" s="5" t="str">
        <f>"张国涛"</f>
        <v>张国涛</v>
      </c>
      <c r="E120" s="5" t="str">
        <f t="shared" si="5"/>
        <v>男</v>
      </c>
      <c r="F120" s="5"/>
    </row>
    <row r="121" spans="1:6" ht="34.5" customHeight="1">
      <c r="A121" s="5">
        <v>119</v>
      </c>
      <c r="B121" s="5" t="str">
        <f>"48582023051510465952446"</f>
        <v>48582023051510465952446</v>
      </c>
      <c r="C121" s="5" t="s">
        <v>8</v>
      </c>
      <c r="D121" s="5" t="str">
        <f>"裴文静"</f>
        <v>裴文静</v>
      </c>
      <c r="E121" s="5" t="str">
        <f>"女"</f>
        <v>女</v>
      </c>
      <c r="F121" s="5"/>
    </row>
    <row r="122" spans="1:6" ht="34.5" customHeight="1">
      <c r="A122" s="5">
        <v>120</v>
      </c>
      <c r="B122" s="5" t="str">
        <f>"48582023051518194852464"</f>
        <v>48582023051518194852464</v>
      </c>
      <c r="C122" s="5" t="s">
        <v>9</v>
      </c>
      <c r="D122" s="5" t="str">
        <f>"苏宇伦"</f>
        <v>苏宇伦</v>
      </c>
      <c r="E122" s="5" t="str">
        <f>"男"</f>
        <v>男</v>
      </c>
      <c r="F122" s="5"/>
    </row>
    <row r="123" spans="1:6" ht="34.5" customHeight="1">
      <c r="A123" s="5">
        <v>121</v>
      </c>
      <c r="B123" s="5" t="str">
        <f>"48582023051616164952491"</f>
        <v>48582023051616164952491</v>
      </c>
      <c r="C123" s="5" t="s">
        <v>9</v>
      </c>
      <c r="D123" s="5" t="str">
        <f>"沈翔"</f>
        <v>沈翔</v>
      </c>
      <c r="E123" s="5" t="str">
        <f>"男"</f>
        <v>男</v>
      </c>
      <c r="F123" s="5"/>
    </row>
    <row r="124" spans="1:6" ht="34.5" customHeight="1">
      <c r="A124" s="5">
        <v>122</v>
      </c>
      <c r="B124" s="5" t="str">
        <f>"48582023051715372652509"</f>
        <v>48582023051715372652509</v>
      </c>
      <c r="C124" s="5" t="s">
        <v>9</v>
      </c>
      <c r="D124" s="5" t="str">
        <f>"李绪圩"</f>
        <v>李绪圩</v>
      </c>
      <c r="E124" s="5" t="str">
        <f>"男"</f>
        <v>男</v>
      </c>
      <c r="F124" s="5"/>
    </row>
    <row r="125" spans="1:6" ht="34.5" customHeight="1">
      <c r="A125" s="5">
        <v>123</v>
      </c>
      <c r="B125" s="5" t="str">
        <f>"48582023051518375852467"</f>
        <v>48582023051518375852467</v>
      </c>
      <c r="C125" s="5" t="s">
        <v>9</v>
      </c>
      <c r="D125" s="5" t="str">
        <f>"符崇文"</f>
        <v>符崇文</v>
      </c>
      <c r="E125" s="5" t="str">
        <f>"男"</f>
        <v>男</v>
      </c>
      <c r="F125" s="5"/>
    </row>
    <row r="126" spans="1:6" ht="34.5" customHeight="1">
      <c r="A126" s="5">
        <v>124</v>
      </c>
      <c r="B126" s="5" t="str">
        <f>"48582023051516545452460"</f>
        <v>48582023051516545452460</v>
      </c>
      <c r="C126" s="5" t="s">
        <v>9</v>
      </c>
      <c r="D126" s="5" t="str">
        <f>"曹锋"</f>
        <v>曹锋</v>
      </c>
      <c r="E126" s="5" t="str">
        <f>"女"</f>
        <v>女</v>
      </c>
      <c r="F126" s="5"/>
    </row>
    <row r="127" spans="1:6" ht="34.5" customHeight="1">
      <c r="A127" s="5">
        <v>125</v>
      </c>
      <c r="B127" s="5" t="str">
        <f>"48582023052215402352588"</f>
        <v>48582023052215402352588</v>
      </c>
      <c r="C127" s="5" t="s">
        <v>9</v>
      </c>
      <c r="D127" s="5" t="str">
        <f>"章光耀"</f>
        <v>章光耀</v>
      </c>
      <c r="E127" s="5" t="str">
        <f>"男"</f>
        <v>男</v>
      </c>
      <c r="F127" s="5"/>
    </row>
    <row r="128" spans="1:6" ht="34.5" customHeight="1">
      <c r="A128" s="5">
        <v>126</v>
      </c>
      <c r="B128" s="5" t="str">
        <f>"48582023052223400652606"</f>
        <v>48582023052223400652606</v>
      </c>
      <c r="C128" s="5" t="s">
        <v>9</v>
      </c>
      <c r="D128" s="5" t="str">
        <f>"周锐"</f>
        <v>周锐</v>
      </c>
      <c r="E128" s="5" t="str">
        <f>"男"</f>
        <v>男</v>
      </c>
      <c r="F128" s="5"/>
    </row>
    <row r="129" spans="1:6" ht="34.5" customHeight="1">
      <c r="A129" s="5">
        <v>127</v>
      </c>
      <c r="B129" s="5" t="str">
        <f>"48582023052220414752599"</f>
        <v>48582023052220414752599</v>
      </c>
      <c r="C129" s="5" t="s">
        <v>9</v>
      </c>
      <c r="D129" s="5" t="str">
        <f>"王巧捷"</f>
        <v>王巧捷</v>
      </c>
      <c r="E129" s="5" t="str">
        <f>"女"</f>
        <v>女</v>
      </c>
      <c r="F129" s="5"/>
    </row>
  </sheetData>
  <sheetProtection/>
  <autoFilter ref="A2:F129">
    <sortState ref="A3:F129">
      <sortCondition sortBy="value" ref="C3:C129"/>
    </sortState>
  </autoFilter>
  <mergeCells count="1">
    <mergeCell ref="A1:F1"/>
  </mergeCells>
  <printOptions horizontalCentered="1"/>
  <pageMargins left="0.39305555555555555" right="0.39305555555555555" top="0.7868055555555555" bottom="0.5902777777777778" header="0.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lxy</cp:lastModifiedBy>
  <dcterms:created xsi:type="dcterms:W3CDTF">2023-05-23T16:36:07Z</dcterms:created>
  <dcterms:modified xsi:type="dcterms:W3CDTF">2023-05-27T13:10:15Z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0E9BE82914F242D5A221C0F47DB2BAA7_13</vt:lpwstr>
  </property>
  <property fmtid="{D5CDD505-2E9C-101B-9397-08002B2CF9AE}" pid="3" name="KSOProductBuildV">
    <vt:lpwstr>2052-11.8.2.10183</vt:lpwstr>
  </property>
  <property fmtid="{D5CDD505-2E9C-101B-9397-08002B2CF9AE}" pid="4" name="퀀_generated_2.-2147483648">
    <vt:i4>2052</vt:i4>
  </property>
</Properties>
</file>